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E_ROI_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#,##0.0"/>
    <numFmt numFmtId="167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94A3B8"/>
      <sz val="10"/>
    </font>
    <font>
      <name val="Calibri"/>
      <b val="1"/>
      <color rgb="0064748B"/>
      <sz val="9"/>
    </font>
    <font>
      <name val="Calibri"/>
      <b val="1"/>
      <color rgb="00059669"/>
      <sz val="16"/>
    </font>
    <font>
      <name val="Calibri"/>
      <b val="1"/>
      <color rgb="00D97706"/>
      <sz val="16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i val="1"/>
      <color rgb="0064748B"/>
      <sz val="9.5"/>
    </font>
    <font>
      <name val="Calibri"/>
      <b val="1"/>
      <color rgb="000A1128"/>
      <sz val="11"/>
    </font>
    <font>
      <name val="Calibri"/>
      <b val="1"/>
      <color rgb="00059669"/>
      <sz val="12"/>
    </font>
  </fonts>
  <fills count="11">
    <fill>
      <patternFill/>
    </fill>
    <fill>
      <patternFill patternType="gray125"/>
    </fill>
    <fill>
      <patternFill patternType="solid">
        <fgColor rgb="000A1128"/>
        <bgColor rgb="000A1128"/>
      </patternFill>
    </fill>
    <fill>
      <patternFill patternType="solid">
        <fgColor rgb="00ECFDF5"/>
        <bgColor rgb="00ECFDF5"/>
      </patternFill>
    </fill>
    <fill>
      <patternFill patternType="solid">
        <fgColor rgb="00ECFEFF"/>
        <bgColor rgb="00ECFEFF"/>
      </patternFill>
    </fill>
    <fill>
      <patternFill patternType="solid">
        <fgColor rgb="00FEF3C7"/>
        <bgColor rgb="00FEF3C7"/>
      </patternFill>
    </fill>
    <fill>
      <patternFill patternType="solid">
        <fgColor rgb="001E293B"/>
        <bgColor rgb="001E293B"/>
      </patternFill>
    </fill>
    <fill>
      <patternFill patternType="solid">
        <fgColor rgb="000891B2"/>
        <bgColor rgb="000891B2"/>
      </patternFill>
    </fill>
    <fill>
      <patternFill patternType="solid">
        <fgColor rgb="00FEF9C3"/>
        <bgColor rgb="00FEF9C3"/>
      </patternFill>
    </fill>
    <fill>
      <patternFill patternType="solid">
        <fgColor rgb="00059669"/>
        <bgColor rgb="00059669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A1128"/>
      </top>
      <bottom style="double">
        <color rgb="000A1128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164" fontId="4" fillId="3" borderId="0" applyAlignment="1" pivotButton="0" quotePrefix="0" xfId="0">
      <alignment horizontal="center" vertical="center"/>
    </xf>
    <xf numFmtId="165" fontId="4" fillId="4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6" fillId="7" borderId="0" applyAlignment="1" pivotButton="0" quotePrefix="0" xfId="0">
      <alignment horizontal="left" vertical="center"/>
    </xf>
    <xf numFmtId="0" fontId="7" fillId="0" borderId="1" pivotButton="0" quotePrefix="0" xfId="0"/>
    <xf numFmtId="0" fontId="8" fillId="0" borderId="1" applyAlignment="1" pivotButton="0" quotePrefix="0" xfId="0">
      <alignment horizontal="center"/>
    </xf>
    <xf numFmtId="164" fontId="9" fillId="8" borderId="1" applyAlignment="1" pivotButton="0" quotePrefix="0" xfId="0">
      <alignment horizontal="right"/>
    </xf>
    <xf numFmtId="0" fontId="8" fillId="0" borderId="1" pivotButton="0" quotePrefix="0" xfId="0"/>
    <xf numFmtId="0" fontId="7" fillId="0" borderId="1" applyAlignment="1" pivotButton="0" quotePrefix="0" xfId="0">
      <alignment horizontal="center"/>
    </xf>
    <xf numFmtId="3" fontId="9" fillId="8" borderId="1" applyAlignment="1" pivotButton="0" quotePrefix="0" xfId="0">
      <alignment horizontal="right"/>
    </xf>
    <xf numFmtId="165" fontId="9" fillId="8" borderId="1" applyAlignment="1" pivotButton="0" quotePrefix="0" xfId="0">
      <alignment horizontal="right"/>
    </xf>
    <xf numFmtId="0" fontId="6" fillId="9" borderId="0" applyAlignment="1" pivotButton="0" quotePrefix="0" xfId="0">
      <alignment horizontal="left" vertical="center"/>
    </xf>
    <xf numFmtId="165" fontId="9" fillId="4" borderId="1" applyAlignment="1" pivotButton="0" quotePrefix="0" xfId="0">
      <alignment horizontal="right"/>
    </xf>
    <xf numFmtId="166" fontId="9" fillId="0" borderId="1" applyAlignment="1" pivotButton="0" quotePrefix="0" xfId="0">
      <alignment horizontal="right"/>
    </xf>
    <xf numFmtId="164" fontId="9" fillId="3" borderId="1" applyAlignment="1" pivotButton="0" quotePrefix="0" xfId="0">
      <alignment horizontal="right"/>
    </xf>
    <xf numFmtId="0" fontId="6" fillId="2" borderId="0" applyAlignment="1" pivotButton="0" quotePrefix="0" xfId="0">
      <alignment horizontal="left" vertical="center"/>
    </xf>
    <xf numFmtId="0" fontId="9" fillId="0" borderId="2" pivotButton="0" quotePrefix="0" xfId="0"/>
    <xf numFmtId="0" fontId="8" fillId="0" borderId="2" applyAlignment="1" pivotButton="0" quotePrefix="0" xfId="0">
      <alignment horizontal="center"/>
    </xf>
    <xf numFmtId="164" fontId="4" fillId="3" borderId="2" applyAlignment="1" pivotButton="0" quotePrefix="0" xfId="0">
      <alignment horizontal="right"/>
    </xf>
    <xf numFmtId="0" fontId="9" fillId="0" borderId="2" applyAlignment="1" pivotButton="0" quotePrefix="0" xfId="0">
      <alignment horizontal="center"/>
    </xf>
    <xf numFmtId="0" fontId="8" fillId="0" borderId="2" pivotButton="0" quotePrefix="0" xfId="0"/>
    <xf numFmtId="0" fontId="9" fillId="0" borderId="1" pivotButton="0" quotePrefix="0" xfId="0"/>
    <xf numFmtId="164" fontId="4" fillId="10" borderId="1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165" fontId="4" fillId="4" borderId="1" applyAlignment="1" pivotButton="0" quotePrefix="0" xfId="0">
      <alignment horizontal="right"/>
    </xf>
    <xf numFmtId="167" fontId="4" fillId="5" borderId="2" applyAlignment="1" pivotButton="0" quotePrefix="0" xfId="0">
      <alignment horizontal="right"/>
    </xf>
    <xf numFmtId="0" fontId="6" fillId="6" borderId="0" applyAlignment="1" pivotButton="0" quotePrefix="0" xfId="0">
      <alignment horizontal="left" vertical="center"/>
    </xf>
    <xf numFmtId="3" fontId="9" fillId="0" borderId="1" applyAlignment="1" pivotButton="0" quotePrefix="0" xfId="0">
      <alignment horizontal="right"/>
    </xf>
    <xf numFmtId="166" fontId="10" fillId="0" borderId="1" applyAlignment="1" pivotButton="0" quotePrefix="0" xfId="0">
      <alignment horizontal="right"/>
    </xf>
    <xf numFmtId="165" fontId="9" fillId="0" borderId="1" applyAlignment="1" pivotButton="0" quotePrefix="0" xfId="0">
      <alignment horizontal="right"/>
    </xf>
    <xf numFmtId="165" fontId="10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4" fontId="10" fillId="3" borderId="1" applyAlignment="1" pivotButton="0" quotePrefix="0" xfId="0">
      <alignment horizontal="right"/>
    </xf>
    <xf numFmtId="167" fontId="9" fillId="0" borderId="1" applyAlignment="1" pivotButton="0" quotePrefix="0" xfId="0">
      <alignment horizontal="right"/>
    </xf>
    <xf numFmtId="167" fontId="10" fillId="5" borderId="1" applyAlignment="1" pivotButton="0" quotePrefix="0" xfId="0">
      <alignment horizontal="right"/>
    </xf>
    <xf numFmtId="0" fontId="8" fillId="1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32" customWidth="1" min="5" max="5"/>
    <col width="36" customWidth="1" min="6" max="6"/>
    <col width="16" customWidth="1" min="7" max="7"/>
  </cols>
  <sheetData>
    <row r="1" ht="36" customHeight="1">
      <c r="A1" s="1" t="inlineStr">
        <is>
          <t>FLYTRUST FTC // B2B ENTERPRISE ROI &amp; VALUE REALIZATION MODEL</t>
        </is>
      </c>
    </row>
    <row r="2" ht="22" customHeight="1">
      <c r="A2" s="2" t="inlineStr">
        <is>
          <t>FTC annual package VND 40M/yr (≈ $131/mo). Impact parameters are ASSUMPTIONS — to be measured in pilots.</t>
        </is>
      </c>
    </row>
    <row r="4" ht="20" customHeight="1">
      <c r="A4" s="3" t="inlineStr">
        <is>
          <t>NET MONTHLY BENEFIT</t>
        </is>
      </c>
      <c r="C4" s="4" t="inlineStr">
        <is>
          <t>MONTHLY ROI %</t>
        </is>
      </c>
      <c r="E4" s="5" t="inlineStr">
        <is>
          <t>PAYBACK PERIOD (DAYS)</t>
        </is>
      </c>
    </row>
    <row r="5" ht="30" customHeight="1">
      <c r="A5" s="6">
        <f>C27-C28</f>
        <v/>
      </c>
      <c r="C5" s="7">
        <f>(C27-C28)/C28</f>
        <v/>
      </c>
      <c r="E5" s="8">
        <f>C28/(C27/30)&amp;" days"</f>
        <v/>
      </c>
    </row>
    <row r="7" ht="26" customHeight="1">
      <c r="A7" s="9" t="inlineStr">
        <is>
          <t>Parameter / Metric</t>
        </is>
      </c>
      <c r="B7" s="9" t="inlineStr">
        <is>
          <t>Variable</t>
        </is>
      </c>
      <c r="C7" s="9" t="inlineStr">
        <is>
          <t>Value</t>
        </is>
      </c>
      <c r="D7" s="9" t="inlineStr">
        <is>
          <t>Unit</t>
        </is>
      </c>
      <c r="E7" s="9" t="inlineStr">
        <is>
          <t>Formula / Data Source</t>
        </is>
      </c>
      <c r="F7" s="9" t="inlineStr">
        <is>
          <t>Business Impact Notes</t>
        </is>
      </c>
      <c r="G7" s="9" t="inlineStr">
        <is>
          <t>Automation</t>
        </is>
      </c>
    </row>
    <row r="8" ht="22" customHeight="1">
      <c r="A8" s="10" t="inlineStr">
        <is>
          <t>1. CURRENT BASELINE METRICS (USER INPUT - YELLOW CELLS)</t>
        </is>
      </c>
    </row>
    <row r="9" ht="20" customHeight="1">
      <c r="A9" s="11" t="inlineStr">
        <is>
          <t>Ngân sách quảng cáo &amp; tìm kiếm khách hàng hiện tại hàng tháng</t>
        </is>
      </c>
      <c r="B9" s="12" t="inlineStr">
        <is>
          <t>AD_SPEND</t>
        </is>
      </c>
      <c r="C9" s="13" t="n">
        <v>1500</v>
      </c>
      <c r="D9" s="12" t="inlineStr">
        <is>
          <t>$/month</t>
        </is>
      </c>
      <c r="E9" s="14" t="inlineStr">
        <is>
          <t>Nhập thực tế</t>
        </is>
      </c>
      <c r="F9" s="14" t="inlineStr">
        <is>
          <t>Paid ads &amp; listings budget</t>
        </is>
      </c>
      <c r="G9" s="15" t="inlineStr">
        <is>
          <t>Thủ công</t>
        </is>
      </c>
    </row>
    <row r="10" ht="20" customHeight="1">
      <c r="A10" s="11" t="inlineStr">
        <is>
          <t>Số lượng khách hàng tiềm năng (Leads) phát sinh hàng tháng</t>
        </is>
      </c>
      <c r="B10" s="12" t="inlineStr">
        <is>
          <t>INBOUND_LEADS</t>
        </is>
      </c>
      <c r="C10" s="16" t="n">
        <v>120</v>
      </c>
      <c r="D10" s="12" t="inlineStr">
        <is>
          <t>leads/mo</t>
        </is>
      </c>
      <c r="E10" s="14" t="inlineStr">
        <is>
          <t>Nhập thực tế</t>
        </is>
      </c>
      <c r="F10" s="14" t="inlineStr">
        <is>
          <t>Inbound inquiries per month</t>
        </is>
      </c>
      <c r="G10" s="15" t="inlineStr">
        <is>
          <t>Thủ công</t>
        </is>
      </c>
    </row>
    <row r="11" ht="20" customHeight="1">
      <c r="A11" s="11" t="inlineStr">
        <is>
          <t>Thời gian nhân viên làm báo giá &amp; hợp đồng thủ công mỗi tuần</t>
        </is>
      </c>
      <c r="B11" s="12" t="inlineStr">
        <is>
          <t>QUOTE_HOURS</t>
        </is>
      </c>
      <c r="C11" s="16" t="n">
        <v>18</v>
      </c>
      <c r="D11" s="12" t="inlineStr">
        <is>
          <t>hours/week</t>
        </is>
      </c>
      <c r="E11" s="14" t="inlineStr">
        <is>
          <t>Nhập thực tế</t>
        </is>
      </c>
      <c r="F11" s="14" t="inlineStr">
        <is>
          <t>Manual quote creation time</t>
        </is>
      </c>
      <c r="G11" s="15" t="inlineStr">
        <is>
          <t>Thủ công</t>
        </is>
      </c>
    </row>
    <row r="12" ht="20" customHeight="1">
      <c r="A12" s="11" t="inlineStr">
        <is>
          <t>Giá trị trung bình của 1 đơn hàng B2B (Average Deal Size)</t>
        </is>
      </c>
      <c r="B12" s="12" t="inlineStr">
        <is>
          <t>DEAL_SIZE</t>
        </is>
      </c>
      <c r="C12" s="13" t="n">
        <v>6500</v>
      </c>
      <c r="D12" s="12" t="inlineStr">
        <is>
          <t>$/order</t>
        </is>
      </c>
      <c r="E12" s="14" t="inlineStr">
        <is>
          <t>Nhập thực tế</t>
        </is>
      </c>
      <c r="F12" s="14" t="inlineStr">
        <is>
          <t>Avg wholesale order value</t>
        </is>
      </c>
      <c r="G12" s="15" t="inlineStr">
        <is>
          <t>Thủ công</t>
        </is>
      </c>
    </row>
    <row r="13" ht="20" customHeight="1">
      <c r="A13" s="11" t="inlineStr">
        <is>
          <t>Tỷ lệ chốt đơn hiện tại (Lead-to-Deal Conversion Rate)</t>
        </is>
      </c>
      <c r="B13" s="12" t="inlineStr">
        <is>
          <t>BASE_CONV</t>
        </is>
      </c>
      <c r="C13" s="17" t="n">
        <v>0.05</v>
      </c>
      <c r="D13" s="12" t="inlineStr">
        <is>
          <t>%</t>
        </is>
      </c>
      <c r="E13" s="14" t="inlineStr">
        <is>
          <t>Nhập thực tế</t>
        </is>
      </c>
      <c r="F13" s="14" t="inlineStr">
        <is>
          <t>Baseline close rate</t>
        </is>
      </c>
      <c r="G13" s="15" t="inlineStr">
        <is>
          <t>Thủ công</t>
        </is>
      </c>
    </row>
    <row r="14" ht="20" customHeight="1">
      <c r="A14" s="11" t="inlineStr">
        <is>
          <t>Chi phí nhân công bình quân của nhân viên kinh doanh / giờ</t>
        </is>
      </c>
      <c r="B14" s="12" t="inlineStr">
        <is>
          <t>HOURLY_COST</t>
        </is>
      </c>
      <c r="C14" s="13" t="n">
        <v>15</v>
      </c>
      <c r="D14" s="12" t="inlineStr">
        <is>
          <t>$/hour</t>
        </is>
      </c>
      <c r="E14" s="14" t="inlineStr">
        <is>
          <t>Nhập thực tế</t>
        </is>
      </c>
      <c r="F14" s="14" t="inlineStr">
        <is>
          <t>Sales rep hourly loaded cost</t>
        </is>
      </c>
      <c r="G14" s="15" t="inlineStr">
        <is>
          <t>Thủ công</t>
        </is>
      </c>
    </row>
    <row r="16" ht="22" customHeight="1">
      <c r="A16" s="18" t="inlineStr">
        <is>
          <t>2. VALUE CREATED BY FLYTRUST FTC (FORMULA ENGINE)</t>
        </is>
      </c>
    </row>
    <row r="17" ht="20" customHeight="1">
      <c r="A17" s="11" t="inlineStr">
        <is>
          <t>Tỷ lệ thời gian báo giá được tiết kiệm nhờ FTC IdeaLab &amp; Quoting Agent</t>
        </is>
      </c>
      <c r="B17" s="12" t="inlineStr">
        <is>
          <t>TIME_SAVED_PCT</t>
        </is>
      </c>
      <c r="C17" s="19" t="n">
        <v>0.75</v>
      </c>
      <c r="D17" s="12" t="inlineStr">
        <is>
          <t>%</t>
        </is>
      </c>
      <c r="E17" s="14" t="inlineStr">
        <is>
          <t>Thực nghiệm FTC</t>
        </is>
      </c>
      <c r="F17" s="14" t="inlineStr">
        <is>
          <t>Reduces quote time from 24h to &lt;5m</t>
        </is>
      </c>
      <c r="G17" s="15" t="inlineStr">
        <is>
          <t>Automated</t>
        </is>
      </c>
    </row>
    <row r="18" ht="20" customHeight="1">
      <c r="A18" s="11" t="inlineStr">
        <is>
          <t>Số giờ nhân công bán hàng tiết kiệm được mỗi tháng</t>
        </is>
      </c>
      <c r="B18" s="12" t="inlineStr">
        <is>
          <t>HOURS_SAVED_MO</t>
        </is>
      </c>
      <c r="C18" s="20">
        <f>C11*4.33*C17</f>
        <v/>
      </c>
      <c r="D18" s="12" t="inlineStr">
        <is>
          <t>hrs/mo</t>
        </is>
      </c>
      <c r="E18" s="14">
        <f>QUOTE_HOURS*4.33*75%</f>
        <v/>
      </c>
      <c r="F18" s="14" t="inlineStr">
        <is>
          <t>Reps focus on high-touch closing</t>
        </is>
      </c>
      <c r="G18" s="15" t="inlineStr">
        <is>
          <t>Automated</t>
        </is>
      </c>
    </row>
    <row r="19" ht="20" customHeight="1">
      <c r="A19" s="11" t="inlineStr">
        <is>
          <t>Giá trị tài chính trực tiếp từ tiết kiệm nhân công báo giá ($)</t>
        </is>
      </c>
      <c r="B19" s="12" t="inlineStr">
        <is>
          <t>VAL_LABOR_SAVED</t>
        </is>
      </c>
      <c r="C19" s="21">
        <f>C18*C14</f>
        <v/>
      </c>
      <c r="D19" s="12" t="inlineStr">
        <is>
          <t>$/mo</t>
        </is>
      </c>
      <c r="E19" s="14">
        <f>HOURS_SAVED_MO * HOURLY_COST</f>
        <v/>
      </c>
      <c r="F19" s="14" t="inlineStr">
        <is>
          <t>Direct operational overhead saved</t>
        </is>
      </c>
      <c r="G19" s="15" t="inlineStr">
        <is>
          <t>Automated</t>
        </is>
      </c>
    </row>
    <row r="20" ht="20" customHeight="1">
      <c r="A20" s="11" t="inlineStr">
        <is>
          <t>Tỷ lệ ngân sách quảng cáo tiết kiệm nhờ AI Landing Page &amp; GEO</t>
        </is>
      </c>
      <c r="B20" s="12" t="inlineStr">
        <is>
          <t>AD_EFFICIENCY_PCT</t>
        </is>
      </c>
      <c r="C20" s="19" t="n">
        <v>0.2</v>
      </c>
      <c r="D20" s="12" t="inlineStr">
        <is>
          <t>%</t>
        </is>
      </c>
      <c r="E20" s="14" t="inlineStr">
        <is>
          <t>Benchmark ngành</t>
        </is>
      </c>
      <c r="F20" s="14" t="inlineStr">
        <is>
          <t>High conversion LP reduces wasted ad spend</t>
        </is>
      </c>
      <c r="G20" s="15" t="inlineStr">
        <is>
          <t>Automated</t>
        </is>
      </c>
    </row>
    <row r="21" ht="20" customHeight="1">
      <c r="A21" s="11" t="inlineStr">
        <is>
          <t>Số tiền lãng phí quảng cáo được cắt giảm hàng tháng ($)</t>
        </is>
      </c>
      <c r="B21" s="12" t="inlineStr">
        <is>
          <t>VAL_AD_SAVED</t>
        </is>
      </c>
      <c r="C21" s="21">
        <f>C9*C20</f>
        <v/>
      </c>
      <c r="D21" s="12" t="inlineStr">
        <is>
          <t>$/mo</t>
        </is>
      </c>
      <c r="E21" s="14">
        <f>AD_SPEND * AD_EFFICIENCY_PCT</f>
        <v/>
      </c>
      <c r="F21" s="14" t="inlineStr">
        <is>
          <t>Ad waste eliminated directly</t>
        </is>
      </c>
      <c r="G21" s="15" t="inlineStr">
        <is>
          <t>Automated</t>
        </is>
      </c>
    </row>
    <row r="22" ht="20" customHeight="1">
      <c r="A22" s="11" t="inlineStr">
        <is>
          <t>Tỷ lệ tăng thêm chuyển đổi chốt đơn (Báo giá nhanh &lt; 5 phút + Hộ chiếu Minh chứng)</t>
        </is>
      </c>
      <c r="B22" s="12" t="inlineStr">
        <is>
          <t>CONV_LIFT_PCT</t>
        </is>
      </c>
      <c r="C22" s="19" t="n">
        <v>0.025</v>
      </c>
      <c r="D22" s="12" t="inlineStr">
        <is>
          <t>% (tuyệt đối)</t>
        </is>
      </c>
      <c r="E22" s="14" t="inlineStr">
        <is>
          <t>Phân tích A/B test</t>
        </is>
      </c>
      <c r="F22" s="14" t="inlineStr">
        <is>
          <t>Lifts win rate from 5.0% to 7.5%</t>
        </is>
      </c>
      <c r="G22" s="15" t="inlineStr">
        <is>
          <t>Automated</t>
        </is>
      </c>
    </row>
    <row r="23" ht="20" customHeight="1">
      <c r="A23" s="11" t="inlineStr">
        <is>
          <t>Số đơn hàng B2B chốt thêm thành công mỗi tháng</t>
        </is>
      </c>
      <c r="B23" s="12" t="inlineStr">
        <is>
          <t>EXTRA_DEALS</t>
        </is>
      </c>
      <c r="C23" s="20">
        <f>C10*C22</f>
        <v/>
      </c>
      <c r="D23" s="12" t="inlineStr">
        <is>
          <t>deals/mo</t>
        </is>
      </c>
      <c r="E23" s="14">
        <f>INBOUND_LEADS * CONV_LIFT_PCT</f>
        <v/>
      </c>
      <c r="F23" s="14" t="inlineStr">
        <is>
          <t>3 extra closed wholesale contracts/mo</t>
        </is>
      </c>
      <c r="G23" s="15" t="inlineStr">
        <is>
          <t>Automated</t>
        </is>
      </c>
    </row>
    <row r="24" ht="20" customHeight="1">
      <c r="A24" s="11" t="inlineStr">
        <is>
          <t>Tỷ suất lợi nhuận gộp của doanh nghiệp trên mỗi đơn hàng</t>
        </is>
      </c>
      <c r="B24" s="12" t="inlineStr">
        <is>
          <t>GROSS_MARGIN_PCT</t>
        </is>
      </c>
      <c r="C24" s="19" t="n">
        <v>0.18</v>
      </c>
      <c r="D24" s="12" t="inlineStr">
        <is>
          <t>%</t>
        </is>
      </c>
      <c r="E24" s="14" t="inlineStr">
        <is>
          <t>Giả định thận trọng</t>
        </is>
      </c>
      <c r="F24" s="14" t="inlineStr">
        <is>
          <t>Standard agri-food wholesale gross margin</t>
        </is>
      </c>
      <c r="G24" s="15" t="inlineStr">
        <is>
          <t>Automated</t>
        </is>
      </c>
    </row>
    <row r="25" ht="20" customHeight="1">
      <c r="A25" s="11" t="inlineStr">
        <is>
          <t>Lợi nhuận gộp bổ sung từ các đơn hàng chốt thêm ($)</t>
        </is>
      </c>
      <c r="B25" s="12" t="inlineStr">
        <is>
          <t>VAL_EXTRA_PROFIT</t>
        </is>
      </c>
      <c r="C25" s="21">
        <f>C23*C12*C24</f>
        <v/>
      </c>
      <c r="D25" s="12" t="inlineStr">
        <is>
          <t>$/mo</t>
        </is>
      </c>
      <c r="E25" s="14">
        <f>EXTRA_DEALS * DEAL_SIZE * MARGIN</f>
        <v/>
      </c>
      <c r="F25" s="14" t="inlineStr">
        <is>
          <t>Gross profit created from extra sales</t>
        </is>
      </c>
      <c r="G25" s="15" t="inlineStr">
        <is>
          <t>Automated</t>
        </is>
      </c>
    </row>
    <row r="26" ht="22" customHeight="1">
      <c r="A26" s="22" t="inlineStr">
        <is>
          <t>3. ROI SYNTHESIS &amp; PAYBACK REALIZATION</t>
        </is>
      </c>
    </row>
    <row r="27" ht="24" customHeight="1">
      <c r="A27" s="23" t="inlineStr">
        <is>
          <t>TỔNG GIÁ TRỊ TÀI CHÍNH TẠO RA HÀNG THÁNG ($)</t>
        </is>
      </c>
      <c r="B27" s="24" t="inlineStr">
        <is>
          <t>TOTAL_BENEFIT</t>
        </is>
      </c>
      <c r="C27" s="25">
        <f>C19+C21+C25</f>
        <v/>
      </c>
      <c r="D27" s="26" t="inlineStr">
        <is>
          <t>$/month</t>
        </is>
      </c>
      <c r="E27" s="27">
        <f>Tiết kiệm nhân công + Giảm quảng cáo + Lãi gộp tăng thêm</f>
        <v/>
      </c>
      <c r="F27" s="27" t="inlineStr">
        <is>
          <t>Tổng giá trị quy đổi thành tiền</t>
        </is>
      </c>
      <c r="G27" s="26" t="inlineStr">
        <is>
          <t>Automated</t>
        </is>
      </c>
    </row>
    <row r="28" ht="24" customHeight="1">
      <c r="A28" s="28" t="inlineStr">
        <is>
          <t>FTC annual package, monthly equivalent ($)</t>
        </is>
      </c>
      <c r="B28" s="12" t="inlineStr">
        <is>
          <t>FTC_COST</t>
        </is>
      </c>
      <c r="C28" s="29">
        <f>40000000/25400/12</f>
        <v/>
      </c>
      <c r="D28" s="30" t="inlineStr">
        <is>
          <t>$/month</t>
        </is>
      </c>
      <c r="E28" s="14">
        <f>40.000.000 VNĐ / 25.400 / 12</f>
        <v/>
      </c>
      <c r="F28" s="14" t="inlineStr">
        <is>
          <t>Bao gồm IdeaLab, CRM, Quoting, Báo cáo</t>
        </is>
      </c>
      <c r="G28" s="30" t="inlineStr">
        <is>
          <t>Automated</t>
        </is>
      </c>
    </row>
    <row r="29" ht="24" customHeight="1">
      <c r="A29" s="23" t="inlineStr">
        <is>
          <t>LỢI ÍCH TÀI CHÍNH THỰC TẾ RÒNG (NET PROFIT) HÀNG THÁNG ($)</t>
        </is>
      </c>
      <c r="B29" s="24" t="inlineStr">
        <is>
          <t>NET_MONTHLY_PROFIT</t>
        </is>
      </c>
      <c r="C29" s="25">
        <f>C27-C28</f>
        <v/>
      </c>
      <c r="D29" s="26" t="inlineStr">
        <is>
          <t>$/month</t>
        </is>
      </c>
      <c r="E29" s="27">
        <f>TOTAL_BENEFIT - FTC_COST</f>
        <v/>
      </c>
      <c r="F29" s="27" t="inlineStr">
        <is>
          <t>Lợi nhuận ròng doanh nghiệp giữ lại sau khi trả phí FTC</t>
        </is>
      </c>
      <c r="G29" s="26" t="inlineStr">
        <is>
          <t>Automated</t>
        </is>
      </c>
    </row>
    <row r="30" ht="24" customHeight="1">
      <c r="A30" s="28" t="inlineStr">
        <is>
          <t>TỶ SUẤT HOÀN VỐN ĐẦU TƯ ROI HÀNG THÁNG (%)</t>
        </is>
      </c>
      <c r="B30" s="12" t="inlineStr">
        <is>
          <t>ROI_MONTHLY_PCT</t>
        </is>
      </c>
      <c r="C30" s="31">
        <f>(C27-C28)/C28</f>
        <v/>
      </c>
      <c r="D30" s="30" t="inlineStr">
        <is>
          <t>%/month</t>
        </is>
      </c>
      <c r="E30" s="14">
        <f>(Lợi ích ròng / Chi phí FTC)</f>
        <v/>
      </c>
      <c r="F30" s="14" t="inlineStr">
        <is>
          <t>Tỷ suất lợi tức trên mỗi USD bỏ ra đầu tư phần mềm</t>
        </is>
      </c>
      <c r="G30" s="30" t="inlineStr">
        <is>
          <t>Automated</t>
        </is>
      </c>
    </row>
    <row r="31" ht="24" customHeight="1">
      <c r="A31" s="28" t="inlineStr">
        <is>
          <t>TỶ SUẤT HOÀN VỐN ĐẦU TƯ ROI QUY NĂM (%)</t>
        </is>
      </c>
      <c r="B31" s="12" t="inlineStr">
        <is>
          <t>ROI_ANNUAL_PCT</t>
        </is>
      </c>
      <c r="C31" s="31">
        <f>C30*12</f>
        <v/>
      </c>
      <c r="D31" s="30" t="inlineStr">
        <is>
          <t>%/year</t>
        </is>
      </c>
      <c r="E31" s="14">
        <f>ROI tháng * 12</f>
        <v/>
      </c>
      <c r="F31" s="14" t="inlineStr">
        <is>
          <t>Lợi tức đầu tư tài sản công nghệ hàng năm</t>
        </is>
      </c>
      <c r="G31" s="30" t="inlineStr">
        <is>
          <t>Automated</t>
        </is>
      </c>
    </row>
    <row r="32" ht="24" customHeight="1">
      <c r="A32" s="23" t="inlineStr">
        <is>
          <t>THỜI GIAN HOÀN VỐN ĐẦU TƯ (PAYBACK PERIOD)</t>
        </is>
      </c>
      <c r="B32" s="24" t="inlineStr">
        <is>
          <t>PAYBACK_DAYS</t>
        </is>
      </c>
      <c r="C32" s="32">
        <f>C28/(C27/30)</f>
        <v/>
      </c>
      <c r="D32" s="26" t="inlineStr">
        <is>
          <t>days</t>
        </is>
      </c>
      <c r="E32" s="27">
        <f>Chi phí FTC / (Giá trị tạo ra mỗi ngày)</f>
        <v/>
      </c>
      <c r="F32" s="27" t="inlineStr">
        <is>
          <t>Thời gian để toàn bộ chi phí phần mềm được thu hồi</t>
        </is>
      </c>
      <c r="G32" s="26" t="inlineStr">
        <is>
          <t>Automated</t>
        </is>
      </c>
    </row>
    <row r="34" ht="22" customHeight="1">
      <c r="A34" s="33" t="inlineStr">
        <is>
          <t>4. THREE-TIER SCENARIO COMPARISON (CONSERVATIVE - BASE - OPTIMISTIC)</t>
        </is>
      </c>
    </row>
    <row r="35" ht="24" customHeight="1">
      <c r="A35" s="9" t="inlineStr">
        <is>
          <t>Scenario Metric</t>
        </is>
      </c>
      <c r="B35" s="9" t="inlineStr">
        <is>
          <t>Conservative (Cost Only)</t>
        </is>
      </c>
      <c r="C35" s="9" t="inlineStr">
        <is>
          <t>Base Case (Standard)</t>
        </is>
      </c>
      <c r="D35" s="9" t="inlineStr">
        <is>
          <t>Optimistic (High Growth)</t>
        </is>
      </c>
      <c r="E35" s="9" t="inlineStr">
        <is>
          <t>Unit</t>
        </is>
      </c>
      <c r="F35" s="9" t="inlineStr">
        <is>
          <t>Market Assumption</t>
        </is>
      </c>
      <c r="G35" s="9" t="inlineStr">
        <is>
          <t>Notes</t>
        </is>
      </c>
    </row>
    <row r="36" ht="20" customHeight="1">
      <c r="A36" s="11" t="inlineStr">
        <is>
          <t>Giờ báo giá tiết kiệm/tháng</t>
        </is>
      </c>
      <c r="B36" s="34" t="n">
        <v>30</v>
      </c>
      <c r="C36" s="35">
        <f>C18</f>
        <v/>
      </c>
      <c r="D36" s="34" t="n">
        <v>85</v>
      </c>
      <c r="E36" s="12" t="inlineStr">
        <is>
          <t>hrs/mo</t>
        </is>
      </c>
      <c r="F36" s="14" t="inlineStr">
        <is>
          <t>Thận trọng: chỉ tự động 40% quy trình</t>
        </is>
      </c>
      <c r="G36" s="11" t="inlineStr">
        <is>
          <t>Kiểm chứng thực địa</t>
        </is>
      </c>
    </row>
    <row r="37" ht="20" customHeight="1">
      <c r="A37" s="11" t="inlineStr">
        <is>
          <t>Tỷ lệ tăng chuyển đổi chốt đơn</t>
        </is>
      </c>
      <c r="B37" s="36" t="n">
        <v>0.005</v>
      </c>
      <c r="C37" s="37">
        <f>C22</f>
        <v/>
      </c>
      <c r="D37" s="36" t="n">
        <v>0.045</v>
      </c>
      <c r="E37" s="12" t="inlineStr">
        <is>
          <t>% tuyệt đối</t>
        </is>
      </c>
      <c r="F37" s="14" t="inlineStr">
        <is>
          <t>Thận trọng: chỉ tăng 0.5% chốt đơn</t>
        </is>
      </c>
      <c r="G37" s="11" t="inlineStr">
        <is>
          <t>Tối ưu: tăng 4.5% chốt</t>
        </is>
      </c>
    </row>
    <row r="38" ht="20" customHeight="1">
      <c r="A38" s="11" t="inlineStr">
        <is>
          <t>Đơn hàng B2B chốt thêm/tháng</t>
        </is>
      </c>
      <c r="B38" s="20">
        <f>C10*B37</f>
        <v/>
      </c>
      <c r="C38" s="35">
        <f>C23</f>
        <v/>
      </c>
      <c r="D38" s="20">
        <f>C10*D37</f>
        <v/>
      </c>
      <c r="E38" s="12" t="inlineStr">
        <is>
          <t>đơn/tháng</t>
        </is>
      </c>
      <c r="F38" s="14" t="inlineStr">
        <is>
          <t>Dựa trên 120 leads/tháng</t>
        </is>
      </c>
      <c r="G38" s="11" t="inlineStr">
        <is>
          <t>Công thức tự động</t>
        </is>
      </c>
    </row>
    <row r="39" ht="20" customHeight="1">
      <c r="A39" s="11" t="inlineStr">
        <is>
          <t>Tổng giá trị tài chính tạo ra/tháng</t>
        </is>
      </c>
      <c r="B39" s="38">
        <f>B36*C14+B38*C12*C24</f>
        <v/>
      </c>
      <c r="C39" s="39">
        <f>C27</f>
        <v/>
      </c>
      <c r="D39" s="38">
        <f>D36*C14+D38*C12*C24+C9*0.35</f>
        <v/>
      </c>
      <c r="E39" s="12" t="inlineStr">
        <is>
          <t>$/tháng</t>
        </is>
      </c>
      <c r="F39" s="14" t="inlineStr">
        <is>
          <t>Bao gồm cả tiết kiệm và doanh thu</t>
        </is>
      </c>
      <c r="G39" s="11" t="inlineStr">
        <is>
          <t>Quy đổi dòng tiền</t>
        </is>
      </c>
    </row>
    <row r="40" ht="20" customHeight="1">
      <c r="A40" s="11" t="inlineStr">
        <is>
          <t>Net benefit after FTC package fee</t>
        </is>
      </c>
      <c r="B40" s="38">
        <f>B39-C28</f>
        <v/>
      </c>
      <c r="C40" s="39">
        <f>C29</f>
        <v/>
      </c>
      <c r="D40" s="38">
        <f>D39-C28</f>
        <v/>
      </c>
      <c r="E40" s="12" t="inlineStr">
        <is>
          <t>$/tháng</t>
        </is>
      </c>
      <c r="F40" s="14" t="inlineStr">
        <is>
          <t>Đã trừ $199 chi phí phần mềm Pro</t>
        </is>
      </c>
      <c r="G40" s="11" t="inlineStr">
        <is>
          <t>Lãi ròng</t>
        </is>
      </c>
    </row>
    <row r="41" ht="20" customHeight="1">
      <c r="A41" s="11" t="inlineStr">
        <is>
          <t>Thời gian thu hồi toàn bộ vốn (Payback)</t>
        </is>
      </c>
      <c r="B41" s="40">
        <f>C28/(B39/30)</f>
        <v/>
      </c>
      <c r="C41" s="41">
        <f>C32</f>
        <v/>
      </c>
      <c r="D41" s="40">
        <f>C28/(D39/30)</f>
        <v/>
      </c>
      <c r="E41" s="12" t="inlineStr">
        <is>
          <t>ngày</t>
        </is>
      </c>
      <c r="F41" s="14" t="inlineStr">
        <is>
          <t>Số ngày hoạt động để hoàn vốn phần mềm</t>
        </is>
      </c>
      <c r="G41" s="11" t="inlineStr">
        <is>
          <t>&lt; 5 ngày trong mọi kịch bản</t>
        </is>
      </c>
    </row>
    <row r="43">
      <c r="A43" s="42" t="inlineStr">
        <is>
          <t>NOTE: Estimation tool for customers to input their own data. Time-saving, ad-waste and conversion-lift rates are ASSUMPTIONS not yet validated by pilot data. Not a performance guarantee.</t>
        </is>
      </c>
    </row>
    <row r="44"/>
  </sheetData>
  <mergeCells count="13">
    <mergeCell ref="A4:B4"/>
    <mergeCell ref="A1:G1"/>
    <mergeCell ref="A8:G8"/>
    <mergeCell ref="E5:G5"/>
    <mergeCell ref="A43:G44"/>
    <mergeCell ref="A34:G34"/>
    <mergeCell ref="C5:D5"/>
    <mergeCell ref="A5:B5"/>
    <mergeCell ref="A26:G26"/>
    <mergeCell ref="A2:G2"/>
    <mergeCell ref="E4:G4"/>
    <mergeCell ref="A16:G16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2026-10-26T03:29:20Z</dcterms:created>
  <dcterms:modified xmlns:dcterms="http://purl.org/dc/terms/" xmlns:xsi="http://www.w3.org/2001/XMLSchema-instance" xsi:type="dcterms:W3CDTF">2026-10-26T04:11:26Z</dcterms:modified>
</cp:coreProperties>
</file>