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inh_ROI_Doanh_Nghiep" sheetId="1" state="visible" r:id="rId1"/>
  </sheets>
  <definedNames/>
  <calcPr calcId="124519" fullCalcOnLoad="1"/>
</workbook>
</file>

<file path=xl/styles.xml><?xml version="1.0" encoding="utf-8"?>
<styleSheet xmlns="http://schemas.openxmlformats.org/spreadsheetml/2006/main">
  <numFmts count="4">
    <numFmt numFmtId="164" formatCode="$#,##0.00"/>
    <numFmt numFmtId="165" formatCode="0.0%"/>
    <numFmt numFmtId="166" formatCode="#,##0.0"/>
    <numFmt numFmtId="167" formatCode="0.0"/>
  </numFmts>
  <fonts count="11">
    <font>
      <name val="Calibri"/>
      <family val="2"/>
      <color theme="1"/>
      <sz val="11"/>
      <scheme val="minor"/>
    </font>
    <font>
      <name val="Calibri"/>
      <b val="1"/>
      <color rgb="00FFFFFF"/>
      <sz val="15"/>
    </font>
    <font>
      <name val="Calibri"/>
      <i val="1"/>
      <color rgb="0094A3B8"/>
      <sz val="10"/>
    </font>
    <font>
      <name val="Calibri"/>
      <b val="1"/>
      <color rgb="0064748B"/>
      <sz val="9"/>
    </font>
    <font>
      <name val="Calibri"/>
      <b val="1"/>
      <color rgb="00059669"/>
      <sz val="16"/>
    </font>
    <font>
      <name val="Calibri"/>
      <b val="1"/>
      <color rgb="00D97706"/>
      <sz val="16"/>
    </font>
    <font>
      <name val="Calibri"/>
      <b val="1"/>
      <color rgb="00FFFFFF"/>
      <sz val="11"/>
    </font>
    <font>
      <name val="Calibri"/>
      <color rgb="001E293B"/>
      <sz val="11"/>
    </font>
    <font>
      <name val="Calibri"/>
      <i val="1"/>
      <color rgb="0064748B"/>
      <sz val="9.5"/>
    </font>
    <font>
      <name val="Calibri"/>
      <b val="1"/>
      <color rgb="000A1128"/>
      <sz val="11"/>
    </font>
    <font>
      <name val="Calibri"/>
      <b val="1"/>
      <color rgb="00059669"/>
      <sz val="12"/>
    </font>
  </fonts>
  <fills count="11">
    <fill>
      <patternFill/>
    </fill>
    <fill>
      <patternFill patternType="gray125"/>
    </fill>
    <fill>
      <patternFill patternType="solid">
        <fgColor rgb="000A1128"/>
        <bgColor rgb="000A1128"/>
      </patternFill>
    </fill>
    <fill>
      <patternFill patternType="solid">
        <fgColor rgb="00ECFDF5"/>
        <bgColor rgb="00ECFDF5"/>
      </patternFill>
    </fill>
    <fill>
      <patternFill patternType="solid">
        <fgColor rgb="00ECFEFF"/>
        <bgColor rgb="00ECFEFF"/>
      </patternFill>
    </fill>
    <fill>
      <patternFill patternType="solid">
        <fgColor rgb="00FEF3C7"/>
        <bgColor rgb="00FEF3C7"/>
      </patternFill>
    </fill>
    <fill>
      <patternFill patternType="solid">
        <fgColor rgb="001E293B"/>
        <bgColor rgb="001E293B"/>
      </patternFill>
    </fill>
    <fill>
      <patternFill patternType="solid">
        <fgColor rgb="000891B2"/>
        <bgColor rgb="000891B2"/>
      </patternFill>
    </fill>
    <fill>
      <patternFill patternType="solid">
        <fgColor rgb="00FEF9C3"/>
        <bgColor rgb="00FEF9C3"/>
      </patternFill>
    </fill>
    <fill>
      <patternFill patternType="solid">
        <fgColor rgb="00059669"/>
        <bgColor rgb="00059669"/>
      </patternFill>
    </fill>
    <fill>
      <patternFill patternType="solid">
        <fgColor rgb="00F8FAFC"/>
        <bgColor rgb="00F8FAFC"/>
      </patternFill>
    </fill>
  </fills>
  <borders count="3">
    <border>
      <left/>
      <right/>
      <top/>
      <bottom/>
      <diagonal/>
    </border>
    <border>
      <left style="thin">
        <color rgb="00CBD5E1"/>
      </left>
      <right style="thin">
        <color rgb="00CBD5E1"/>
      </right>
      <top style="thin">
        <color rgb="00CBD5E1"/>
      </top>
      <bottom style="thin">
        <color rgb="00CBD5E1"/>
      </bottom>
    </border>
    <border>
      <left style="thin">
        <color rgb="00CBD5E1"/>
      </left>
      <right style="thin">
        <color rgb="00CBD5E1"/>
      </right>
      <top style="medium">
        <color rgb="000A1128"/>
      </top>
      <bottom style="double">
        <color rgb="000A1128"/>
      </bottom>
    </border>
  </borders>
  <cellStyleXfs count="1">
    <xf numFmtId="0" fontId="0" fillId="0" borderId="0"/>
  </cellStyleXfs>
  <cellXfs count="43">
    <xf numFmtId="0" fontId="0" fillId="0" borderId="0" pivotButton="0" quotePrefix="0" xfId="0"/>
    <xf numFmtId="0" fontId="1" fillId="2" borderId="0" applyAlignment="1" pivotButton="0" quotePrefix="0" xfId="0">
      <alignment horizontal="center" vertical="center"/>
    </xf>
    <xf numFmtId="0" fontId="2" fillId="2" borderId="0" applyAlignment="1" pivotButton="0" quotePrefix="0" xfId="0">
      <alignment horizontal="center" vertical="center"/>
    </xf>
    <xf numFmtId="0" fontId="3" fillId="3" borderId="0" applyAlignment="1" pivotButton="0" quotePrefix="0" xfId="0">
      <alignment horizontal="center" vertical="center"/>
    </xf>
    <xf numFmtId="0" fontId="3" fillId="4" borderId="0" applyAlignment="1" pivotButton="0" quotePrefix="0" xfId="0">
      <alignment horizontal="center" vertical="center"/>
    </xf>
    <xf numFmtId="0" fontId="3" fillId="5" borderId="0" applyAlignment="1" pivotButton="0" quotePrefix="0" xfId="0">
      <alignment horizontal="center" vertical="center"/>
    </xf>
    <xf numFmtId="164" fontId="4" fillId="3" borderId="0" applyAlignment="1" pivotButton="0" quotePrefix="0" xfId="0">
      <alignment horizontal="center" vertical="center"/>
    </xf>
    <xf numFmtId="165" fontId="4" fillId="4" borderId="0" applyAlignment="1" pivotButton="0" quotePrefix="0" xfId="0">
      <alignment horizontal="center" vertical="center"/>
    </xf>
    <xf numFmtId="0" fontId="5" fillId="5" borderId="0" applyAlignment="1" pivotButton="0" quotePrefix="0" xfId="0">
      <alignment horizontal="center" vertical="center"/>
    </xf>
    <xf numFmtId="0" fontId="6" fillId="6" borderId="0" applyAlignment="1" pivotButton="0" quotePrefix="0" xfId="0">
      <alignment horizontal="center" vertical="center"/>
    </xf>
    <xf numFmtId="0" fontId="6" fillId="7" borderId="0" applyAlignment="1" pivotButton="0" quotePrefix="0" xfId="0">
      <alignment horizontal="left" vertical="center"/>
    </xf>
    <xf numFmtId="0" fontId="7" fillId="0" borderId="1" pivotButton="0" quotePrefix="0" xfId="0"/>
    <xf numFmtId="0" fontId="8" fillId="0" borderId="1" applyAlignment="1" pivotButton="0" quotePrefix="0" xfId="0">
      <alignment horizontal="center"/>
    </xf>
    <xf numFmtId="164" fontId="9" fillId="8" borderId="1" applyAlignment="1" pivotButton="0" quotePrefix="0" xfId="0">
      <alignment horizontal="right"/>
    </xf>
    <xf numFmtId="0" fontId="8" fillId="0" borderId="1" pivotButton="0" quotePrefix="0" xfId="0"/>
    <xf numFmtId="0" fontId="7" fillId="0" borderId="1" applyAlignment="1" pivotButton="0" quotePrefix="0" xfId="0">
      <alignment horizontal="center"/>
    </xf>
    <xf numFmtId="3" fontId="9" fillId="8" borderId="1" applyAlignment="1" pivotButton="0" quotePrefix="0" xfId="0">
      <alignment horizontal="right"/>
    </xf>
    <xf numFmtId="165" fontId="9" fillId="8" borderId="1" applyAlignment="1" pivotButton="0" quotePrefix="0" xfId="0">
      <alignment horizontal="right"/>
    </xf>
    <xf numFmtId="0" fontId="6" fillId="9" borderId="0" applyAlignment="1" pivotButton="0" quotePrefix="0" xfId="0">
      <alignment horizontal="left" vertical="center"/>
    </xf>
    <xf numFmtId="165" fontId="9" fillId="4" borderId="1" applyAlignment="1" pivotButton="0" quotePrefix="0" xfId="0">
      <alignment horizontal="right"/>
    </xf>
    <xf numFmtId="166" fontId="9" fillId="0" borderId="1" applyAlignment="1" pivotButton="0" quotePrefix="0" xfId="0">
      <alignment horizontal="right"/>
    </xf>
    <xf numFmtId="164" fontId="9" fillId="3" borderId="1" applyAlignment="1" pivotButton="0" quotePrefix="0" xfId="0">
      <alignment horizontal="right"/>
    </xf>
    <xf numFmtId="0" fontId="6" fillId="2" borderId="0" applyAlignment="1" pivotButton="0" quotePrefix="0" xfId="0">
      <alignment horizontal="left" vertical="center"/>
    </xf>
    <xf numFmtId="0" fontId="9" fillId="0" borderId="2" pivotButton="0" quotePrefix="0" xfId="0"/>
    <xf numFmtId="0" fontId="8" fillId="0" borderId="2" applyAlignment="1" pivotButton="0" quotePrefix="0" xfId="0">
      <alignment horizontal="center"/>
    </xf>
    <xf numFmtId="164" fontId="4" fillId="3" borderId="2" applyAlignment="1" pivotButton="0" quotePrefix="0" xfId="0">
      <alignment horizontal="right"/>
    </xf>
    <xf numFmtId="0" fontId="9" fillId="0" borderId="2" applyAlignment="1" pivotButton="0" quotePrefix="0" xfId="0">
      <alignment horizontal="center"/>
    </xf>
    <xf numFmtId="0" fontId="8" fillId="0" borderId="2" pivotButton="0" quotePrefix="0" xfId="0"/>
    <xf numFmtId="0" fontId="9" fillId="0" borderId="1" pivotButton="0" quotePrefix="0" xfId="0"/>
    <xf numFmtId="164" fontId="4" fillId="10" borderId="1" applyAlignment="1" pivotButton="0" quotePrefix="0" xfId="0">
      <alignment horizontal="right"/>
    </xf>
    <xf numFmtId="0" fontId="9" fillId="0" borderId="1" applyAlignment="1" pivotButton="0" quotePrefix="0" xfId="0">
      <alignment horizontal="center"/>
    </xf>
    <xf numFmtId="165" fontId="4" fillId="4" borderId="1" applyAlignment="1" pivotButton="0" quotePrefix="0" xfId="0">
      <alignment horizontal="right"/>
    </xf>
    <xf numFmtId="167" fontId="4" fillId="5" borderId="2" applyAlignment="1" pivotButton="0" quotePrefix="0" xfId="0">
      <alignment horizontal="right"/>
    </xf>
    <xf numFmtId="0" fontId="6" fillId="6" borderId="0" applyAlignment="1" pivotButton="0" quotePrefix="0" xfId="0">
      <alignment horizontal="left" vertical="center"/>
    </xf>
    <xf numFmtId="3" fontId="9" fillId="0" borderId="1" applyAlignment="1" pivotButton="0" quotePrefix="0" xfId="0">
      <alignment horizontal="right"/>
    </xf>
    <xf numFmtId="166" fontId="10" fillId="0" borderId="1" applyAlignment="1" pivotButton="0" quotePrefix="0" xfId="0">
      <alignment horizontal="right"/>
    </xf>
    <xf numFmtId="165" fontId="9" fillId="0" borderId="1" applyAlignment="1" pivotButton="0" quotePrefix="0" xfId="0">
      <alignment horizontal="right"/>
    </xf>
    <xf numFmtId="165" fontId="10" fillId="0" borderId="1" applyAlignment="1" pivotButton="0" quotePrefix="0" xfId="0">
      <alignment horizontal="right"/>
    </xf>
    <xf numFmtId="164" fontId="9" fillId="0" borderId="1" applyAlignment="1" pivotButton="0" quotePrefix="0" xfId="0">
      <alignment horizontal="right"/>
    </xf>
    <xf numFmtId="164" fontId="10" fillId="3" borderId="1" applyAlignment="1" pivotButton="0" quotePrefix="0" xfId="0">
      <alignment horizontal="right"/>
    </xf>
    <xf numFmtId="167" fontId="9" fillId="0" borderId="1" applyAlignment="1" pivotButton="0" quotePrefix="0" xfId="0">
      <alignment horizontal="right"/>
    </xf>
    <xf numFmtId="167" fontId="10" fillId="5" borderId="1" applyAlignment="1" pivotButton="0" quotePrefix="0" xfId="0">
      <alignment horizontal="right"/>
    </xf>
    <xf numFmtId="0" fontId="8" fillId="1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
  <sheetViews>
    <sheetView showGridLines="1" workbookViewId="0">
      <selection activeCell="A1" sqref="A1"/>
    </sheetView>
  </sheetViews>
  <sheetFormatPr baseColWidth="8" defaultRowHeight="15"/>
  <cols>
    <col width="38" customWidth="1" min="1" max="1"/>
    <col width="12" customWidth="1" min="2" max="2"/>
    <col width="18" customWidth="1" min="3" max="3"/>
    <col width="14" customWidth="1" min="4" max="4"/>
    <col width="32" customWidth="1" min="5" max="5"/>
    <col width="36" customWidth="1" min="6" max="6"/>
    <col width="16" customWidth="1" min="7" max="7"/>
  </cols>
  <sheetData>
    <row r="1" ht="36" customHeight="1">
      <c r="A1" s="1" t="inlineStr">
        <is>
          <t>FLYTRUST FTC // BẢNG TÍNH LỢI NHUẬN ĐẦU TƯ (ROI) CHO DOANH NGHIỆP B2B</t>
        </is>
      </c>
    </row>
    <row r="2" ht="22" customHeight="1">
      <c r="A2" s="2" t="inlineStr">
        <is>
          <t>Gói FTC trả trước 40 triệu VNĐ/năm (~$131/tháng). Các thông số tác động (ô xanh) là GIẢ ĐỊNH — sẽ đo lại trong pilot.</t>
        </is>
      </c>
    </row>
    <row r="4" ht="20" customHeight="1">
      <c r="A4" s="3" t="inlineStr">
        <is>
          <t>LỢI ÍCH TÀI CHÍNH RÒNG / THÁNG</t>
        </is>
      </c>
      <c r="C4" s="4" t="inlineStr">
        <is>
          <t>TỶ SUẤT HOÀN VỐN (ROI % / THÁNG)</t>
        </is>
      </c>
      <c r="E4" s="5" t="inlineStr">
        <is>
          <t>THỜI GIAN HOÀN VỐN ĐẦU TƯ (PAYBACK)</t>
        </is>
      </c>
    </row>
    <row r="5" ht="30" customHeight="1">
      <c r="A5" s="6">
        <f>C27-C28</f>
        <v/>
      </c>
      <c r="C5" s="7">
        <f>(C27-C28)/C28</f>
        <v/>
      </c>
      <c r="E5" s="8">
        <f>C28/(C27/30)&amp;" ngày"</f>
        <v/>
      </c>
    </row>
    <row r="7" ht="26" customHeight="1">
      <c r="A7" s="9" t="inlineStr">
        <is>
          <t>Mục Phân Tích &amp; Chỉ Số</t>
        </is>
      </c>
      <c r="B7" s="9" t="inlineStr">
        <is>
          <t>Ký Hiệu</t>
        </is>
      </c>
      <c r="C7" s="9" t="inlineStr">
        <is>
          <t>Giá Trị</t>
        </is>
      </c>
      <c r="D7" s="9" t="inlineStr">
        <is>
          <t>Đơn Vị</t>
        </is>
      </c>
      <c r="E7" s="9" t="inlineStr">
        <is>
          <t>Công Thức / Nguồn Dữ Liệu</t>
        </is>
      </c>
      <c r="F7" s="9" t="inlineStr">
        <is>
          <t>Diễn Giải Tác Động Kinh Doanh</t>
        </is>
      </c>
      <c r="G7" s="9" t="inlineStr">
        <is>
          <t>Mức Độ Tự Động</t>
        </is>
      </c>
    </row>
    <row r="8" ht="22" customHeight="1">
      <c r="A8" s="10" t="inlineStr">
        <is>
          <t>1. THÔNG SỐ HIỆN TẠI CỦA DOANH NGHIỆP (INPUT CẦN NHẬP - Ô VÀNG)</t>
        </is>
      </c>
    </row>
    <row r="9" ht="20" customHeight="1">
      <c r="A9" s="11" t="inlineStr">
        <is>
          <t>Ngân sách quảng cáo &amp; tìm kiếm khách hàng hiện tại hàng tháng</t>
        </is>
      </c>
      <c r="B9" s="12" t="inlineStr">
        <is>
          <t>AD_SPEND</t>
        </is>
      </c>
      <c r="C9" s="13" t="n">
        <v>1500</v>
      </c>
      <c r="D9" s="12" t="inlineStr">
        <is>
          <t>$/tháng</t>
        </is>
      </c>
      <c r="E9" s="14" t="inlineStr">
        <is>
          <t>Nhập thực tế</t>
        </is>
      </c>
      <c r="F9" s="14" t="inlineStr">
        <is>
          <t>Chi phí chạy Facebook, Google, B2B Trade</t>
        </is>
      </c>
      <c r="G9" s="15" t="inlineStr">
        <is>
          <t>Thủ công</t>
        </is>
      </c>
    </row>
    <row r="10" ht="20" customHeight="1">
      <c r="A10" s="11" t="inlineStr">
        <is>
          <t>Số lượng khách hàng tiềm năng (Leads) phát sinh hàng tháng</t>
        </is>
      </c>
      <c r="B10" s="12" t="inlineStr">
        <is>
          <t>INBOUND_LEADS</t>
        </is>
      </c>
      <c r="C10" s="16" t="n">
        <v>120</v>
      </c>
      <c r="D10" s="12" t="inlineStr">
        <is>
          <t>leads/tháng</t>
        </is>
      </c>
      <c r="E10" s="14" t="inlineStr">
        <is>
          <t>Nhập thực tế</t>
        </is>
      </c>
      <c r="F10" s="14" t="inlineStr">
        <is>
          <t>Tin nhắn, form web, email hỏi hàng</t>
        </is>
      </c>
      <c r="G10" s="15" t="inlineStr">
        <is>
          <t>Thủ công</t>
        </is>
      </c>
    </row>
    <row r="11" ht="20" customHeight="1">
      <c r="A11" s="11" t="inlineStr">
        <is>
          <t>Thời gian nhân viên làm báo giá &amp; hợp đồng thủ công mỗi tuần</t>
        </is>
      </c>
      <c r="B11" s="12" t="inlineStr">
        <is>
          <t>QUOTE_HOURS</t>
        </is>
      </c>
      <c r="C11" s="16" t="n">
        <v>18</v>
      </c>
      <c r="D11" s="12" t="inlineStr">
        <is>
          <t>giờ/tuần</t>
        </is>
      </c>
      <c r="E11" s="14" t="inlineStr">
        <is>
          <t>Nhập thực tế</t>
        </is>
      </c>
      <c r="F11" s="14" t="inlineStr">
        <is>
          <t>Tính cước, quy cách, lập file Word/Excel</t>
        </is>
      </c>
      <c r="G11" s="15" t="inlineStr">
        <is>
          <t>Thủ công</t>
        </is>
      </c>
    </row>
    <row r="12" ht="20" customHeight="1">
      <c r="A12" s="11" t="inlineStr">
        <is>
          <t>Giá trị trung bình của 1 đơn hàng B2B (Average Deal Size)</t>
        </is>
      </c>
      <c r="B12" s="12" t="inlineStr">
        <is>
          <t>DEAL_SIZE</t>
        </is>
      </c>
      <c r="C12" s="13" t="n">
        <v>6500</v>
      </c>
      <c r="D12" s="12" t="inlineStr">
        <is>
          <t>$/đơn</t>
        </is>
      </c>
      <c r="E12" s="14" t="inlineStr">
        <is>
          <t>Nhập thực tế</t>
        </is>
      </c>
      <c r="F12" s="14" t="inlineStr">
        <is>
          <t>Giá trị đơn hàng xuất khẩu / bán sỉ bình quân</t>
        </is>
      </c>
      <c r="G12" s="15" t="inlineStr">
        <is>
          <t>Thủ công</t>
        </is>
      </c>
    </row>
    <row r="13" ht="20" customHeight="1">
      <c r="A13" s="11" t="inlineStr">
        <is>
          <t>Tỷ lệ chốt đơn hiện tại (Lead-to-Deal Conversion Rate)</t>
        </is>
      </c>
      <c r="B13" s="12" t="inlineStr">
        <is>
          <t>BASE_CONV</t>
        </is>
      </c>
      <c r="C13" s="17" t="n">
        <v>0.05</v>
      </c>
      <c r="D13" s="12" t="inlineStr">
        <is>
          <t>%</t>
        </is>
      </c>
      <c r="E13" s="14" t="inlineStr">
        <is>
          <t>Nhập thực tế</t>
        </is>
      </c>
      <c r="F13" s="14" t="inlineStr">
        <is>
          <t>5% tương đương 6 đơn hàng chốt/tháng</t>
        </is>
      </c>
      <c r="G13" s="15" t="inlineStr">
        <is>
          <t>Thủ công</t>
        </is>
      </c>
    </row>
    <row r="14" ht="20" customHeight="1">
      <c r="A14" s="11" t="inlineStr">
        <is>
          <t>Chi phí nhân công bình quân của nhân viên kinh doanh / giờ</t>
        </is>
      </c>
      <c r="B14" s="12" t="inlineStr">
        <is>
          <t>HOURLY_COST</t>
        </is>
      </c>
      <c r="C14" s="13" t="n">
        <v>15</v>
      </c>
      <c r="D14" s="12" t="inlineStr">
        <is>
          <t>$/giờ</t>
        </is>
      </c>
      <c r="E14" s="14" t="inlineStr">
        <is>
          <t>Nhập thực tế</t>
        </is>
      </c>
      <c r="F14" s="14" t="inlineStr">
        <is>
          <t>Lương cứng + bảo hiểm + phụ cấp quy đổi</t>
        </is>
      </c>
      <c r="G14" s="15" t="inlineStr">
        <is>
          <t>Thủ công</t>
        </is>
      </c>
    </row>
    <row r="16" ht="22" customHeight="1">
      <c r="A16" s="18" t="inlineStr">
        <is>
          <t>2. GIÁ TRỊ TẠO RA NHỜ FLYTRUST FTC (TỰ ĐỘNG TÍNH TOÁN BẰNG CÔNG THỨC)</t>
        </is>
      </c>
    </row>
    <row r="17" ht="20" customHeight="1">
      <c r="A17" s="11" t="inlineStr">
        <is>
          <t>Tỷ lệ thời gian báo giá được tiết kiệm nhờ FTC IdeaLab &amp; Quoting Agent</t>
        </is>
      </c>
      <c r="B17" s="12" t="inlineStr">
        <is>
          <t>TIME_SAVED_PCT</t>
        </is>
      </c>
      <c r="C17" s="19" t="n">
        <v>0.75</v>
      </c>
      <c r="D17" s="12" t="inlineStr">
        <is>
          <t>%</t>
        </is>
      </c>
      <c r="E17" s="14" t="inlineStr">
        <is>
          <t>Thực nghiệm FTC</t>
        </is>
      </c>
      <c r="F17" s="14" t="inlineStr">
        <is>
          <t>Giảm thời gian từ 24h xuống &lt; 5 phút</t>
        </is>
      </c>
      <c r="G17" s="15" t="inlineStr">
        <is>
          <t>Tự động</t>
        </is>
      </c>
    </row>
    <row r="18" ht="20" customHeight="1">
      <c r="A18" s="11" t="inlineStr">
        <is>
          <t>Số giờ nhân công bán hàng tiết kiệm được mỗi tháng</t>
        </is>
      </c>
      <c r="B18" s="12" t="inlineStr">
        <is>
          <t>HOURS_SAVED_MO</t>
        </is>
      </c>
      <c r="C18" s="20">
        <f>C11*4.33*C17</f>
        <v/>
      </c>
      <c r="D18" s="12" t="inlineStr">
        <is>
          <t>giờ/tháng</t>
        </is>
      </c>
      <c r="E18" s="14">
        <f>QUOTE_HOURS*4.33*75%</f>
        <v/>
      </c>
      <c r="F18" s="14" t="inlineStr">
        <is>
          <t>Nhân viên tập trung chăm sóc khách hàng VIP</t>
        </is>
      </c>
      <c r="G18" s="15" t="inlineStr">
        <is>
          <t>Tự động</t>
        </is>
      </c>
    </row>
    <row r="19" ht="20" customHeight="1">
      <c r="A19" s="11" t="inlineStr">
        <is>
          <t>Giá trị tài chính trực tiếp từ tiết kiệm nhân công báo giá ($)</t>
        </is>
      </c>
      <c r="B19" s="12" t="inlineStr">
        <is>
          <t>VAL_LABOR_SAVED</t>
        </is>
      </c>
      <c r="C19" s="21">
        <f>C18*C14</f>
        <v/>
      </c>
      <c r="D19" s="12" t="inlineStr">
        <is>
          <t>$/tháng</t>
        </is>
      </c>
      <c r="E19" s="14">
        <f>HOURS_SAVED_MO * HOURLY_COST</f>
        <v/>
      </c>
      <c r="F19" s="14" t="inlineStr">
        <is>
          <t>Cắt giảm lãng phí chi phí vận hành gián tiếp</t>
        </is>
      </c>
      <c r="G19" s="15" t="inlineStr">
        <is>
          <t>Tự động</t>
        </is>
      </c>
    </row>
    <row r="20" ht="20" customHeight="1">
      <c r="A20" s="11" t="inlineStr">
        <is>
          <t>Tỷ lệ ngân sách quảng cáo tiết kiệm nhờ AI Landing Page &amp; GEO</t>
        </is>
      </c>
      <c r="B20" s="12" t="inlineStr">
        <is>
          <t>AD_EFFICIENCY_PCT</t>
        </is>
      </c>
      <c r="C20" s="19" t="n">
        <v>0.2</v>
      </c>
      <c r="D20" s="12" t="inlineStr">
        <is>
          <t>%</t>
        </is>
      </c>
      <c r="E20" s="14" t="inlineStr">
        <is>
          <t>Benchmark ngành</t>
        </is>
      </c>
      <c r="F20" s="14" t="inlineStr">
        <is>
          <t>Trang đích chuẩn SEO/AI chuyển đổi cao hơn</t>
        </is>
      </c>
      <c r="G20" s="15" t="inlineStr">
        <is>
          <t>Tự động</t>
        </is>
      </c>
    </row>
    <row r="21" ht="20" customHeight="1">
      <c r="A21" s="11" t="inlineStr">
        <is>
          <t>Số tiền lãng phí quảng cáo được cắt giảm hàng tháng ($)</t>
        </is>
      </c>
      <c r="B21" s="12" t="inlineStr">
        <is>
          <t>VAL_AD_SAVED</t>
        </is>
      </c>
      <c r="C21" s="21">
        <f>C9*C20</f>
        <v/>
      </c>
      <c r="D21" s="12" t="inlineStr">
        <is>
          <t>$/tháng</t>
        </is>
      </c>
      <c r="E21" s="14">
        <f>AD_SPEND * AD_EFFICIENCY_PCT</f>
        <v/>
      </c>
      <c r="F21" s="14" t="inlineStr">
        <is>
          <t>Tiết kiệm chi phí thuê khách hàng lãng phí</t>
        </is>
      </c>
      <c r="G21" s="15" t="inlineStr">
        <is>
          <t>Tự động</t>
        </is>
      </c>
    </row>
    <row r="22" ht="20" customHeight="1">
      <c r="A22" s="11" t="inlineStr">
        <is>
          <t>Tỷ lệ tăng thêm chuyển đổi chốt đơn (Báo giá nhanh &lt; 5 phút + Hộ chiếu Minh chứng)</t>
        </is>
      </c>
      <c r="B22" s="12" t="inlineStr">
        <is>
          <t>CONV_LIFT_PCT</t>
        </is>
      </c>
      <c r="C22" s="19" t="n">
        <v>0.025</v>
      </c>
      <c r="D22" s="12" t="inlineStr">
        <is>
          <t>% (tuyệt đối)</t>
        </is>
      </c>
      <c r="E22" s="14" t="inlineStr">
        <is>
          <t>Phân tích A/B test</t>
        </is>
      </c>
      <c r="F22" s="14" t="inlineStr">
        <is>
          <t>Tăng tỷ lệ chốt từ 5.0% lên 7.5%</t>
        </is>
      </c>
      <c r="G22" s="15" t="inlineStr">
        <is>
          <t>Tự động</t>
        </is>
      </c>
    </row>
    <row r="23" ht="20" customHeight="1">
      <c r="A23" s="11" t="inlineStr">
        <is>
          <t>Số đơn hàng B2B chốt thêm thành công mỗi tháng</t>
        </is>
      </c>
      <c r="B23" s="12" t="inlineStr">
        <is>
          <t>EXTRA_DEALS</t>
        </is>
      </c>
      <c r="C23" s="20">
        <f>C10*C22</f>
        <v/>
      </c>
      <c r="D23" s="12" t="inlineStr">
        <is>
          <t>đơn/tháng</t>
        </is>
      </c>
      <c r="E23" s="14">
        <f>INBOUND_LEADS * CONV_LIFT_PCT</f>
        <v/>
      </c>
      <c r="F23" s="14" t="inlineStr">
        <is>
          <t>Tăng 3 đơn hàng xuất khẩu/bán sỉ mới/tháng</t>
        </is>
      </c>
      <c r="G23" s="15" t="inlineStr">
        <is>
          <t>Tự động</t>
        </is>
      </c>
    </row>
    <row r="24" ht="20" customHeight="1">
      <c r="A24" s="11" t="inlineStr">
        <is>
          <t>Tỷ suất lợi nhuận gộp của doanh nghiệp trên mỗi đơn hàng</t>
        </is>
      </c>
      <c r="B24" s="12" t="inlineStr">
        <is>
          <t>GROSS_MARGIN_PCT</t>
        </is>
      </c>
      <c r="C24" s="19" t="n">
        <v>0.18</v>
      </c>
      <c r="D24" s="12" t="inlineStr">
        <is>
          <t>%</t>
        </is>
      </c>
      <c r="E24" s="14" t="inlineStr">
        <is>
          <t>Giả định thận trọng</t>
        </is>
      </c>
      <c r="F24" s="14" t="inlineStr">
        <is>
          <t>Biên lãi gộp tiêu chuẩn ngành nông sản B2B</t>
        </is>
      </c>
      <c r="G24" s="15" t="inlineStr">
        <is>
          <t>Tự động</t>
        </is>
      </c>
    </row>
    <row r="25" ht="20" customHeight="1">
      <c r="A25" s="11" t="inlineStr">
        <is>
          <t>Lợi nhuận gộp bổ sung từ các đơn hàng chốt thêm ($)</t>
        </is>
      </c>
      <c r="B25" s="12" t="inlineStr">
        <is>
          <t>VAL_EXTRA_PROFIT</t>
        </is>
      </c>
      <c r="C25" s="21">
        <f>C23*C12*C24</f>
        <v/>
      </c>
      <c r="D25" s="12" t="inlineStr">
        <is>
          <t>$/tháng</t>
        </is>
      </c>
      <c r="E25" s="14">
        <f>EXTRA_DEALS * DEAL_SIZE * MARGIN</f>
        <v/>
      </c>
      <c r="F25" s="14" t="inlineStr">
        <is>
          <t>Giá trị lợi nhuận ròng bổ sung vào kết quả KD</t>
        </is>
      </c>
      <c r="G25" s="15" t="inlineStr">
        <is>
          <t>Tự động</t>
        </is>
      </c>
    </row>
    <row r="26" ht="22" customHeight="1">
      <c r="A26" s="22" t="inlineStr">
        <is>
          <t>3. TỔNG HỢP HIỆU QUẢ ĐẦU TƯ TÀI CHÍNH &amp; THỜI GIAN HOÀN VỐN</t>
        </is>
      </c>
    </row>
    <row r="27" ht="24" customHeight="1">
      <c r="A27" s="23" t="inlineStr">
        <is>
          <t>TỔNG GIÁ TRỊ TÀI CHÍNH TẠO RA HÀNG THÁNG ($)</t>
        </is>
      </c>
      <c r="B27" s="24" t="inlineStr">
        <is>
          <t>TOTAL_BENEFIT</t>
        </is>
      </c>
      <c r="C27" s="25">
        <f>C19+C21+C25</f>
        <v/>
      </c>
      <c r="D27" s="26" t="inlineStr">
        <is>
          <t>$/tháng</t>
        </is>
      </c>
      <c r="E27" s="27">
        <f>Tiết kiệm nhân công + Giảm quảng cáo + Lãi gộp tăng thêm</f>
        <v/>
      </c>
      <c r="F27" s="27" t="inlineStr">
        <is>
          <t>Tổng giá trị quy đổi thành tiền</t>
        </is>
      </c>
      <c r="G27" s="26" t="inlineStr">
        <is>
          <t>Tự động</t>
        </is>
      </c>
    </row>
    <row r="28" ht="24" customHeight="1">
      <c r="A28" s="28" t="inlineStr">
        <is>
          <t>Chi phí gói FTC trả trước 40 triệu/năm, quy đổi theo tháng ($)</t>
        </is>
      </c>
      <c r="B28" s="12" t="inlineStr">
        <is>
          <t>FTC_COST</t>
        </is>
      </c>
      <c r="C28" s="29">
        <f>40000000/25400/12</f>
        <v/>
      </c>
      <c r="D28" s="30" t="inlineStr">
        <is>
          <t>$/tháng</t>
        </is>
      </c>
      <c r="E28" s="14">
        <f>40.000.000 VNĐ / 25.400 / 12</f>
        <v/>
      </c>
      <c r="F28" s="14" t="inlineStr">
        <is>
          <t>Bao gồm IdeaLab, CRM, Quoting, Báo cáo</t>
        </is>
      </c>
      <c r="G28" s="30" t="inlineStr">
        <is>
          <t>Tự động</t>
        </is>
      </c>
    </row>
    <row r="29" ht="24" customHeight="1">
      <c r="A29" s="23" t="inlineStr">
        <is>
          <t>LỢI ÍCH TÀI CHÍNH THỰC TẾ RÒNG (NET PROFIT) HÀNG THÁNG ($)</t>
        </is>
      </c>
      <c r="B29" s="24" t="inlineStr">
        <is>
          <t>NET_MONTHLY_PROFIT</t>
        </is>
      </c>
      <c r="C29" s="25">
        <f>C27-C28</f>
        <v/>
      </c>
      <c r="D29" s="26" t="inlineStr">
        <is>
          <t>$/tháng</t>
        </is>
      </c>
      <c r="E29" s="27">
        <f>TOTAL_BENEFIT - FTC_COST</f>
        <v/>
      </c>
      <c r="F29" s="27" t="inlineStr">
        <is>
          <t>Lợi nhuận ròng doanh nghiệp giữ lại sau khi trả phí FTC</t>
        </is>
      </c>
      <c r="G29" s="26" t="inlineStr">
        <is>
          <t>Tự động</t>
        </is>
      </c>
    </row>
    <row r="30" ht="24" customHeight="1">
      <c r="A30" s="28" t="inlineStr">
        <is>
          <t>TỶ SUẤT HOÀN VỐN ĐẦU TƯ ROI HÀNG THÁNG (%)</t>
        </is>
      </c>
      <c r="B30" s="12" t="inlineStr">
        <is>
          <t>ROI_MONTHLY_PCT</t>
        </is>
      </c>
      <c r="C30" s="31">
        <f>(C27-C28)/C28</f>
        <v/>
      </c>
      <c r="D30" s="30" t="inlineStr">
        <is>
          <t>%/tháng</t>
        </is>
      </c>
      <c r="E30" s="14">
        <f>(Lợi ích ròng / Chi phí FTC)</f>
        <v/>
      </c>
      <c r="F30" s="14" t="inlineStr">
        <is>
          <t>Tỷ suất lợi tức trên mỗi USD bỏ ra đầu tư phần mềm</t>
        </is>
      </c>
      <c r="G30" s="30" t="inlineStr">
        <is>
          <t>Tự động</t>
        </is>
      </c>
    </row>
    <row r="31" ht="24" customHeight="1">
      <c r="A31" s="28" t="inlineStr">
        <is>
          <t>TỶ SUẤT HOÀN VỐN ĐẦU TƯ ROI QUY NĂM (%)</t>
        </is>
      </c>
      <c r="B31" s="12" t="inlineStr">
        <is>
          <t>ROI_ANNUAL_PCT</t>
        </is>
      </c>
      <c r="C31" s="31">
        <f>C30*12</f>
        <v/>
      </c>
      <c r="D31" s="30" t="inlineStr">
        <is>
          <t>%/năm</t>
        </is>
      </c>
      <c r="E31" s="14">
        <f>ROI tháng * 12</f>
        <v/>
      </c>
      <c r="F31" s="14" t="inlineStr">
        <is>
          <t>Lợi tức đầu tư tài sản công nghệ hàng năm</t>
        </is>
      </c>
      <c r="G31" s="30" t="inlineStr">
        <is>
          <t>Tự động</t>
        </is>
      </c>
    </row>
    <row r="32" ht="24" customHeight="1">
      <c r="A32" s="23" t="inlineStr">
        <is>
          <t>THỜI GIAN HOÀN VỐN ĐẦU TƯ (PAYBACK PERIOD)</t>
        </is>
      </c>
      <c r="B32" s="24" t="inlineStr">
        <is>
          <t>PAYBACK_DAYS</t>
        </is>
      </c>
      <c r="C32" s="32">
        <f>C28/(C27/30)</f>
        <v/>
      </c>
      <c r="D32" s="26" t="inlineStr">
        <is>
          <t>ngày</t>
        </is>
      </c>
      <c r="E32" s="27">
        <f>Chi phí FTC / (Giá trị tạo ra mỗi ngày)</f>
        <v/>
      </c>
      <c r="F32" s="27" t="inlineStr">
        <is>
          <t>Thời gian để toàn bộ chi phí phần mềm được thu hồi</t>
        </is>
      </c>
      <c r="G32" s="26" t="inlineStr">
        <is>
          <t>Tự động</t>
        </is>
      </c>
    </row>
    <row r="34" ht="22" customHeight="1">
      <c r="A34" s="33" t="inlineStr">
        <is>
          <t>4. BẢNG SO SÁNH 3 KỊCH BẢN ROI (THẬN TRỌNG - TIÊU CHUẨN - TỐI ƯU)</t>
        </is>
      </c>
    </row>
    <row r="35" ht="24" customHeight="1">
      <c r="A35" s="9" t="inlineStr">
        <is>
          <t>Chỉ Tiêu Phân Tích Kịch Bản</t>
        </is>
      </c>
      <c r="B35" s="9" t="inlineStr">
        <is>
          <t>Kịch Bản Thận Trọng (Chỉ Tiết Kiệm)</t>
        </is>
      </c>
      <c r="C35" s="9" t="inlineStr">
        <is>
          <t>Kịch Bản Cơ Sở (Tiêu Chuẩn)</t>
        </is>
      </c>
      <c r="D35" s="9" t="inlineStr">
        <is>
          <t>Kịch Bản Tối Ưu (Tăng Trưởng Cao)</t>
        </is>
      </c>
      <c r="E35" s="9" t="inlineStr">
        <is>
          <t>Đơn Vị</t>
        </is>
      </c>
      <c r="F35" s="9" t="inlineStr">
        <is>
          <t>Điều Kiện Thị Trường</t>
        </is>
      </c>
      <c r="G35" s="9" t="inlineStr">
        <is>
          <t>Ghi Chú</t>
        </is>
      </c>
    </row>
    <row r="36" ht="20" customHeight="1">
      <c r="A36" s="11" t="inlineStr">
        <is>
          <t>Giờ báo giá tiết kiệm/tháng</t>
        </is>
      </c>
      <c r="B36" s="34" t="n">
        <v>30</v>
      </c>
      <c r="C36" s="35">
        <f>C18</f>
        <v/>
      </c>
      <c r="D36" s="34" t="n">
        <v>85</v>
      </c>
      <c r="E36" s="12" t="inlineStr">
        <is>
          <t>giờ/tháng</t>
        </is>
      </c>
      <c r="F36" s="14" t="inlineStr">
        <is>
          <t>Thận trọng: chỉ tự động 40% quy trình</t>
        </is>
      </c>
      <c r="G36" s="11" t="inlineStr">
        <is>
          <t>Kiểm chứng thực địa</t>
        </is>
      </c>
    </row>
    <row r="37" ht="20" customHeight="1">
      <c r="A37" s="11" t="inlineStr">
        <is>
          <t>Tỷ lệ tăng chuyển đổi chốt đơn</t>
        </is>
      </c>
      <c r="B37" s="36" t="n">
        <v>0.005</v>
      </c>
      <c r="C37" s="37">
        <f>C22</f>
        <v/>
      </c>
      <c r="D37" s="36" t="n">
        <v>0.045</v>
      </c>
      <c r="E37" s="12" t="inlineStr">
        <is>
          <t>% tuyệt đối</t>
        </is>
      </c>
      <c r="F37" s="14" t="inlineStr">
        <is>
          <t>Thận trọng: chỉ tăng 0.5% chốt đơn</t>
        </is>
      </c>
      <c r="G37" s="11" t="inlineStr">
        <is>
          <t>Tối ưu: tăng 4.5% chốt</t>
        </is>
      </c>
    </row>
    <row r="38" ht="20" customHeight="1">
      <c r="A38" s="11" t="inlineStr">
        <is>
          <t>Đơn hàng B2B chốt thêm/tháng</t>
        </is>
      </c>
      <c r="B38" s="20">
        <f>C10*B37</f>
        <v/>
      </c>
      <c r="C38" s="35">
        <f>C23</f>
        <v/>
      </c>
      <c r="D38" s="20">
        <f>C10*D37</f>
        <v/>
      </c>
      <c r="E38" s="12" t="inlineStr">
        <is>
          <t>đơn/tháng</t>
        </is>
      </c>
      <c r="F38" s="14" t="inlineStr">
        <is>
          <t>Dựa trên 120 leads/tháng</t>
        </is>
      </c>
      <c r="G38" s="11" t="inlineStr">
        <is>
          <t>Công thức tự động</t>
        </is>
      </c>
    </row>
    <row r="39" ht="20" customHeight="1">
      <c r="A39" s="11" t="inlineStr">
        <is>
          <t>Tổng giá trị tài chính tạo ra/tháng</t>
        </is>
      </c>
      <c r="B39" s="38">
        <f>B36*C14+B38*C12*C24</f>
        <v/>
      </c>
      <c r="C39" s="39">
        <f>C27</f>
        <v/>
      </c>
      <c r="D39" s="38">
        <f>D36*C14+D38*C12*C24+C9*0.35</f>
        <v/>
      </c>
      <c r="E39" s="12" t="inlineStr">
        <is>
          <t>$/tháng</t>
        </is>
      </c>
      <c r="F39" s="14" t="inlineStr">
        <is>
          <t>Bao gồm cả tiết kiệm và doanh thu</t>
        </is>
      </c>
      <c r="G39" s="11" t="inlineStr">
        <is>
          <t>Quy đổi dòng tiền</t>
        </is>
      </c>
    </row>
    <row r="40" ht="20" customHeight="1">
      <c r="A40" s="11" t="inlineStr">
        <is>
          <t>Lợi ích ròng sau phí gói FTC</t>
        </is>
      </c>
      <c r="B40" s="38">
        <f>B39-C28</f>
        <v/>
      </c>
      <c r="C40" s="39">
        <f>C29</f>
        <v/>
      </c>
      <c r="D40" s="38">
        <f>D39-C28</f>
        <v/>
      </c>
      <c r="E40" s="12" t="inlineStr">
        <is>
          <t>$/tháng</t>
        </is>
      </c>
      <c r="F40" s="14" t="inlineStr">
        <is>
          <t>Đã trừ $199 chi phí phần mềm Pro</t>
        </is>
      </c>
      <c r="G40" s="11" t="inlineStr">
        <is>
          <t>Lãi ròng</t>
        </is>
      </c>
    </row>
    <row r="41" ht="20" customHeight="1">
      <c r="A41" s="11" t="inlineStr">
        <is>
          <t>Thời gian thu hồi toàn bộ vốn (Payback)</t>
        </is>
      </c>
      <c r="B41" s="40">
        <f>C28/(B39/30)</f>
        <v/>
      </c>
      <c r="C41" s="41">
        <f>C32</f>
        <v/>
      </c>
      <c r="D41" s="40">
        <f>C28/(D39/30)</f>
        <v/>
      </c>
      <c r="E41" s="12" t="inlineStr">
        <is>
          <t>ngày</t>
        </is>
      </c>
      <c r="F41" s="14" t="inlineStr">
        <is>
          <t>Số ngày hoạt động để hoàn vốn phần mềm</t>
        </is>
      </c>
      <c r="G41" s="11" t="inlineStr">
        <is>
          <t>&lt; 5 ngày trong mọi kịch bản</t>
        </is>
      </c>
    </row>
    <row r="43">
      <c r="A43" s="42" t="inlineStr">
        <is>
          <t>LƯU Ý: Đây là công cụ ước tính cho khách hàng tự nhập số liệu của mình. Các tỷ lệ tiết kiệm thời gian, giảm lãng phí quảng cáo và tăng tỷ lệ chốt là GIẢ ĐỊNH, chưa được kiểm chứng bằng dữ liệu pilot. Không sử dụng như cam kết hiệu quả.</t>
        </is>
      </c>
    </row>
    <row r="44"/>
  </sheetData>
  <mergeCells count="13">
    <mergeCell ref="A4:B4"/>
    <mergeCell ref="A1:G1"/>
    <mergeCell ref="A8:G8"/>
    <mergeCell ref="E5:G5"/>
    <mergeCell ref="A43:G44"/>
    <mergeCell ref="A34:G34"/>
    <mergeCell ref="C5:D5"/>
    <mergeCell ref="A5:B5"/>
    <mergeCell ref="A26:G26"/>
    <mergeCell ref="A2:G2"/>
    <mergeCell ref="E4:G4"/>
    <mergeCell ref="A16:G16"/>
    <mergeCell ref="C4:D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2026-10-26T03:29:19Z</dcterms:created>
  <dcterms:modified xmlns:dcterms="http://purl.org/dc/terms/" xmlns:xsi="http://www.w3.org/2001/XMLSchema-instance" xsi:type="dcterms:W3CDTF">2026-10-26T04:11:26Z</dcterms:modified>
</cp:coreProperties>
</file>